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Web\Hazardní hry\_podklady\"/>
    </mc:Choice>
  </mc:AlternateContent>
  <workbookProtection workbookAlgorithmName="SHA-512" workbookHashValue="pLeUOXB+Wthiy3mLqYq6NkZs33ShM19YQaUKgY+59PRfC+sz2wCkiRq+isULgmh1Cv/Sv2WcDYeXRmm7d0bt5g==" workbookSaltValue="Y2Rqi2T7RqJecKmXWINo4g==" workbookSpinCount="100000" lockStructure="1"/>
  <bookViews>
    <workbookView xWindow="0" yWindow="0" windowWidth="28800" windowHeight="11910" xr2:uid="{CFB0D638-CE02-40EB-97A4-605EF147CD32}"/>
  </bookViews>
  <sheets>
    <sheet name="(Ne)výhodnost zadávání účtene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M28" i="1" l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27" i="1"/>
  <c r="P28" i="1" l="1"/>
  <c r="P31" i="1"/>
  <c r="M35" i="1"/>
  <c r="B12" i="1" s="1"/>
  <c r="P27" i="1"/>
  <c r="P34" i="1"/>
  <c r="P33" i="1"/>
  <c r="P32" i="1"/>
  <c r="P30" i="1"/>
  <c r="P29" i="1"/>
  <c r="H11" i="1"/>
  <c r="H12" i="1"/>
  <c r="N27" i="1"/>
  <c r="H10" i="1"/>
  <c r="C13" i="1" l="1"/>
  <c r="P35" i="1"/>
  <c r="H14" i="1"/>
  <c r="C11" i="1" s="1"/>
  <c r="C16" i="1" l="1"/>
  <c r="K35" i="1"/>
  <c r="N35" i="1" s="1"/>
  <c r="C12" i="1" s="1"/>
  <c r="C14" i="1" s="1"/>
  <c r="C15" i="1" s="1"/>
  <c r="N36" i="1" l="1"/>
  <c r="B16" i="1"/>
  <c r="B14" i="1" l="1"/>
</calcChain>
</file>

<file path=xl/sharedStrings.xml><?xml version="1.0" encoding="utf-8"?>
<sst xmlns="http://schemas.openxmlformats.org/spreadsheetml/2006/main" count="42" uniqueCount="36">
  <si>
    <t>Výhra</t>
  </si>
  <si>
    <t>Počet výher</t>
  </si>
  <si>
    <t>Kolik času vám zabere registrace jedné účtenky?</t>
  </si>
  <si>
    <t>sekund</t>
  </si>
  <si>
    <t>Kč</t>
  </si>
  <si>
    <t>Hrubá mzda</t>
  </si>
  <si>
    <t>SP 6,5 %</t>
  </si>
  <si>
    <t>ZP 4,5 %</t>
  </si>
  <si>
    <t>Sleva na dani</t>
  </si>
  <si>
    <t>Daň 15 %</t>
  </si>
  <si>
    <t>Čistá mzda</t>
  </si>
  <si>
    <t>Výhra x pi</t>
  </si>
  <si>
    <t>prohra</t>
  </si>
  <si>
    <t>Pravděpodobnost 1 ku</t>
  </si>
  <si>
    <t>očekávaná hodnota (EV)</t>
  </si>
  <si>
    <t>Pravděpodobnost</t>
  </si>
  <si>
    <t>Zadejte vstupní údaje:</t>
  </si>
  <si>
    <t>Vyhodnocení:</t>
  </si>
  <si>
    <t>Instrukce</t>
  </si>
  <si>
    <t>Stačí zadat pouze 3 údaje do bílých polí výše:</t>
  </si>
  <si>
    <t>účtenek</t>
  </si>
  <si>
    <t>Další informace</t>
  </si>
  <si>
    <t>http://www.hazardni-hry.eu/loterie/uctenkovka.html</t>
  </si>
  <si>
    <t>http://www.hazardni-hry.eu/loterie/vyplati-se-vam-zadavat-uctenky-do-uctenkovky.html</t>
  </si>
  <si>
    <t>(1) Kolik účtenek předpokládáte, že bude v daný měsíc zaregistrováno do hry. Například při spuštění Účtenkovky</t>
  </si>
  <si>
    <t xml:space="preserve">     v říjnu 2017 to bylo 11 138 871 účtenek, v listopadu 2017 již 14 564 956 účtenek.</t>
  </si>
  <si>
    <t>(2) Kolik času v sekundách Vám zabere registrace jedné účtenky do Účtenkovky.</t>
  </si>
  <si>
    <t>Jaký je váš průměrný čistý měsíční příjem?</t>
  </si>
  <si>
    <t>Předpokládaný počet účtenek zaregistrovaných měsíčně do Účtenkovky</t>
  </si>
  <si>
    <t>To znamená, že za dobu, co zadáváte účtenku, jste si mohl(a) vydělat:</t>
  </si>
  <si>
    <t>Zadáním jedné účtenky vzhledem k výhrám a pravděpodobnosti můžete získat:</t>
  </si>
  <si>
    <t xml:space="preserve">     příjem vychází z prům. hrubé mzdy za 1. – 3. kv. 2017 (28 761 Kč, se slevou na poplatníka, beze slev na děti).</t>
  </si>
  <si>
    <t>Váš průměrný čistý hodinový výdělek činí (při práci na plný úvazek):</t>
  </si>
  <si>
    <t>Vyplatí se vám zadávat účtenky do Účtenkovky?</t>
  </si>
  <si>
    <t>Zadávání účtenek se vám tedy z dlouhodobého hlediska:</t>
  </si>
  <si>
    <t>(3) Jaký je báš čistý měsíční příjem – ke zjištění, o kolik přijdete zadáváním účtenek namísto práce. Uvedený čistý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</si>
</sst>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0.0000"/>
  </numFmts>
  <fonts count="6" x14ac:knownFonts="1">
    <font>
      <sz val="10"/>
      <color theme="1"/>
      <name val="Tahoma"/>
      <family val="2"/>
      <charset val="238"/>
      <scheme val="minor"/>
    </font>
    <font>
      <sz val="11"/>
      <color theme="2"/>
      <name val="Tahoma"/>
      <family val="2"/>
      <charset val="238"/>
      <scheme val="minor"/>
    </font>
    <font>
      <sz val="11"/>
      <name val="Tahoma"/>
      <family val="2"/>
      <charset val="238"/>
      <scheme val="minor"/>
    </font>
    <font>
      <b/>
      <sz val="11"/>
      <color theme="4"/>
      <name val="Tahoma"/>
      <family val="2"/>
      <charset val="238"/>
      <scheme val="minor"/>
    </font>
    <font>
      <b/>
      <sz val="14"/>
      <color theme="4"/>
      <name val="Tahoma"/>
      <family val="2"/>
      <charset val="238"/>
      <scheme val="minor"/>
    </font>
    <font>
      <u/>
      <sz val="10"/>
      <color theme="10"/>
      <name val="Tahoma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3" fontId="2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5" fillId="2" borderId="0" xfId="1" applyFill="1"/>
    <xf numFmtId="3" fontId="1" fillId="2" borderId="0" xfId="0" applyNumberFormat="1" applyFont="1" applyFill="1" applyProtection="1"/>
    <xf numFmtId="4" fontId="1" fillId="2" borderId="0" xfId="0" applyNumberFormat="1" applyFont="1" applyFill="1" applyProtection="1">
      <protection hidden="1"/>
    </xf>
    <xf numFmtId="165" fontId="1" fillId="2" borderId="0" xfId="0" applyNumberFormat="1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165" fontId="1" fillId="2" borderId="0" xfId="0" applyNumberFormat="1" applyFont="1" applyFill="1" applyAlignment="1" applyProtection="1">
      <alignment horizontal="right"/>
      <protection hidden="1"/>
    </xf>
  </cellXfs>
  <cellStyles count="2">
    <cellStyle name="Hypertextový odkaz" xfId="1" builtinId="8"/>
    <cellStyle name="Normální" xfId="0" builtinId="0" customBuiltin="1"/>
  </cellStyles>
  <dxfs count="3">
    <dxf>
      <font>
        <color theme="1"/>
      </font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Hazardní hry">
      <a:dk1>
        <a:sysClr val="windowText" lastClr="000000"/>
      </a:dk1>
      <a:lt1>
        <a:sysClr val="window" lastClr="FFFFFF"/>
      </a:lt1>
      <a:dk2>
        <a:srgbClr val="360400"/>
      </a:dk2>
      <a:lt2>
        <a:srgbClr val="E7BD5A"/>
      </a:lt2>
      <a:accent1>
        <a:srgbClr val="F4EA91"/>
      </a:accent1>
      <a:accent2>
        <a:srgbClr val="C00000"/>
      </a:accent2>
      <a:accent3>
        <a:srgbClr val="70AD47"/>
      </a:accent3>
      <a:accent4>
        <a:srgbClr val="5B9BD5"/>
      </a:accent4>
      <a:accent5>
        <a:srgbClr val="0563C1"/>
      </a:accent5>
      <a:accent6>
        <a:srgbClr val="954F72"/>
      </a:accent6>
      <a:hlink>
        <a:srgbClr val="FFFFFF"/>
      </a:hlink>
      <a:folHlink>
        <a:srgbClr val="FFFFFF"/>
      </a:folHlink>
    </a:clrScheme>
    <a:fontScheme name="Tahoma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zardni-hry.eu/loterie/vyplati-se-vam-zadavat-uctenky-do-uctenkovky.html" TargetMode="External"/><Relationship Id="rId1" Type="http://schemas.openxmlformats.org/officeDocument/2006/relationships/hyperlink" Target="http://www.hazardni-hry.eu/loterie/uctenkovk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05E7A-7D97-4746-91FA-17094A04D437}">
  <dimension ref="B2:Q36"/>
  <sheetViews>
    <sheetView tabSelected="1" zoomScaleNormal="100" workbookViewId="0">
      <selection activeCell="B30" sqref="B30"/>
    </sheetView>
  </sheetViews>
  <sheetFormatPr defaultRowHeight="14.25" x14ac:dyDescent="0.2"/>
  <cols>
    <col min="1" max="1" width="2.85546875" style="1" customWidth="1"/>
    <col min="2" max="2" width="80.42578125" style="1" bestFit="1" customWidth="1"/>
    <col min="3" max="3" width="19" style="1" customWidth="1"/>
    <col min="4" max="4" width="9" style="1" customWidth="1"/>
    <col min="5" max="6" width="9.140625" style="1"/>
    <col min="7" max="11" width="9.140625" style="1" hidden="1" customWidth="1"/>
    <col min="12" max="12" width="10.7109375" style="1" hidden="1" customWidth="1"/>
    <col min="13" max="13" width="15.28515625" style="1" hidden="1" customWidth="1"/>
    <col min="14" max="14" width="12.5703125" style="1" hidden="1" customWidth="1"/>
    <col min="15" max="17" width="9.140625" style="1" hidden="1" customWidth="1"/>
    <col min="18" max="16384" width="9.140625" style="1"/>
  </cols>
  <sheetData>
    <row r="2" spans="2:8" ht="18" x14ac:dyDescent="0.25">
      <c r="B2" s="5" t="s">
        <v>33</v>
      </c>
    </row>
    <row r="4" spans="2:8" x14ac:dyDescent="0.2">
      <c r="B4" s="4" t="s">
        <v>16</v>
      </c>
    </row>
    <row r="5" spans="2:8" x14ac:dyDescent="0.2">
      <c r="B5" s="1" t="s">
        <v>28</v>
      </c>
      <c r="C5" s="6">
        <v>14564956</v>
      </c>
      <c r="D5" s="1" t="s">
        <v>20</v>
      </c>
    </row>
    <row r="6" spans="2:8" x14ac:dyDescent="0.2">
      <c r="B6" s="1" t="s">
        <v>2</v>
      </c>
      <c r="C6" s="7">
        <v>30</v>
      </c>
      <c r="D6" s="1" t="s">
        <v>3</v>
      </c>
    </row>
    <row r="7" spans="2:8" x14ac:dyDescent="0.2">
      <c r="B7" s="1" t="s">
        <v>27</v>
      </c>
      <c r="C7" s="6">
        <v>21876</v>
      </c>
      <c r="D7" s="1" t="s">
        <v>4</v>
      </c>
      <c r="G7" s="1" t="s">
        <v>5</v>
      </c>
      <c r="H7" s="1">
        <v>28761</v>
      </c>
    </row>
    <row r="8" spans="2:8" x14ac:dyDescent="0.2">
      <c r="C8" s="9"/>
    </row>
    <row r="9" spans="2:8" x14ac:dyDescent="0.2">
      <c r="B9" s="4" t="s">
        <v>17</v>
      </c>
      <c r="C9" s="9"/>
    </row>
    <row r="10" spans="2:8" x14ac:dyDescent="0.2">
      <c r="B10" s="1" t="s">
        <v>32</v>
      </c>
      <c r="C10" s="10">
        <f>C7/173.92</f>
        <v>125.78196872125116</v>
      </c>
      <c r="D10" s="1" t="s">
        <v>4</v>
      </c>
      <c r="G10" s="1" t="s">
        <v>6</v>
      </c>
      <c r="H10" s="1">
        <f>ROUNDUP($H$7*6.5%,0)</f>
        <v>1870</v>
      </c>
    </row>
    <row r="11" spans="2:8" x14ac:dyDescent="0.2">
      <c r="B11" s="1" t="s">
        <v>29</v>
      </c>
      <c r="C11" s="11">
        <f>C10/3600*C6</f>
        <v>1.0481830726770931</v>
      </c>
      <c r="D11" s="1" t="s">
        <v>4</v>
      </c>
      <c r="G11" s="1" t="s">
        <v>7</v>
      </c>
      <c r="H11" s="1">
        <f>ROUNDUP($H$7*4.5%,0)</f>
        <v>1295</v>
      </c>
    </row>
    <row r="12" spans="2:8" x14ac:dyDescent="0.2">
      <c r="B12" s="1" t="str">
        <f>"O tuto částku přijdete s pravděpodobností " &amp; IF(ISERROR(M35),"",TEXT(M35,"# ##0,00%")) &amp; " (pravděpodobnost prohry), tzn.:"</f>
        <v>O tuto částku přijdete s pravděpodobností 99,86% (pravděpodobnost prohry), tzn.:</v>
      </c>
      <c r="C12" s="11">
        <f>IF(ISERROR(N35),"",N35)</f>
        <v>-1.0466699854351518</v>
      </c>
      <c r="D12" s="1" t="s">
        <v>4</v>
      </c>
      <c r="G12" s="1" t="s">
        <v>9</v>
      </c>
      <c r="H12" s="1">
        <f>ROUNDUP(H7*1.34,-2)*15%</f>
        <v>5790</v>
      </c>
    </row>
    <row r="13" spans="2:8" x14ac:dyDescent="0.2">
      <c r="B13" s="1" t="s">
        <v>30</v>
      </c>
      <c r="C13" s="11">
        <f>IF(ISERROR(SUM(N27:N34)),"",SUM(N27:N34))</f>
        <v>0.37075292228826506</v>
      </c>
      <c r="D13" s="1" t="s">
        <v>4</v>
      </c>
      <c r="G13" s="1" t="s">
        <v>8</v>
      </c>
      <c r="H13" s="1">
        <v>2070</v>
      </c>
    </row>
    <row r="14" spans="2:8" x14ac:dyDescent="0.2">
      <c r="B14" s="1" t="str">
        <f>"Očekávaná hodnota ze zadávání účtenek je " &amp; IF(C14=0,"nulová",IF(C14&gt;0,"kladná","záporná") &amp; ":")</f>
        <v>Očekávaná hodnota ze zadávání účtenek je záporná:</v>
      </c>
      <c r="C14" s="11">
        <f>IF(ISERROR(C13+C12),"",C13+C12)</f>
        <v>-0.67591706314688671</v>
      </c>
      <c r="D14" s="1" t="s">
        <v>4</v>
      </c>
      <c r="G14" s="1" t="s">
        <v>10</v>
      </c>
      <c r="H14" s="1">
        <f>H7-H10-H11-H12+IF(H12&gt;H13,H13,0)</f>
        <v>21876</v>
      </c>
    </row>
    <row r="15" spans="2:8" x14ac:dyDescent="0.2">
      <c r="B15" s="1" t="s">
        <v>34</v>
      </c>
      <c r="C15" s="12" t="str">
        <f>IF(C14=0,"je neutrální",IF(C14="","",IF(C14&gt;0,"vyplatí","nevyplatí")))</f>
        <v>nevyplatí</v>
      </c>
    </row>
    <row r="16" spans="2:8" x14ac:dyDescent="0.2">
      <c r="B16" s="1" t="str">
        <f>IF(C14&lt;0,"Abyste byl(a) alespoň na svém, musel(a) byste stihnout zadat účtenku nejpozději za:","Aby pro vás zadávání účtenek bylo neutrální, stačilo by je zadat nejpozději za:")</f>
        <v>Abyste byl(a) alespoň na svém, musel(a) byste stihnout zadat účtenku nejpozději za:</v>
      </c>
      <c r="C16" s="13">
        <f>IF(ISERROR(C13/(C10/3600)),"---------",C13/(C10/3600))</f>
        <v>10.611302508673898</v>
      </c>
      <c r="D16" s="1" t="s">
        <v>3</v>
      </c>
    </row>
    <row r="18" spans="2:16" x14ac:dyDescent="0.2">
      <c r="B18" s="4" t="s">
        <v>18</v>
      </c>
    </row>
    <row r="19" spans="2:16" x14ac:dyDescent="0.2">
      <c r="B19" s="1" t="s">
        <v>19</v>
      </c>
    </row>
    <row r="20" spans="2:16" x14ac:dyDescent="0.2">
      <c r="B20" s="1" t="s">
        <v>24</v>
      </c>
    </row>
    <row r="21" spans="2:16" x14ac:dyDescent="0.2">
      <c r="B21" s="1" t="s">
        <v>25</v>
      </c>
    </row>
    <row r="22" spans="2:16" x14ac:dyDescent="0.2">
      <c r="B22" s="1" t="s">
        <v>26</v>
      </c>
    </row>
    <row r="23" spans="2:16" x14ac:dyDescent="0.2">
      <c r="B23" s="1" t="s">
        <v>35</v>
      </c>
    </row>
    <row r="24" spans="2:16" x14ac:dyDescent="0.2">
      <c r="B24" s="1" t="s">
        <v>31</v>
      </c>
    </row>
    <row r="26" spans="2:16" x14ac:dyDescent="0.2">
      <c r="B26" s="4" t="s">
        <v>21</v>
      </c>
      <c r="K26" s="1" t="s">
        <v>0</v>
      </c>
      <c r="L26" s="1" t="s">
        <v>1</v>
      </c>
      <c r="M26" s="1" t="s">
        <v>15</v>
      </c>
      <c r="N26" s="1" t="s">
        <v>11</v>
      </c>
      <c r="P26" s="1" t="s">
        <v>13</v>
      </c>
    </row>
    <row r="27" spans="2:16" x14ac:dyDescent="0.2">
      <c r="B27" s="8" t="s">
        <v>22</v>
      </c>
      <c r="K27" s="1">
        <v>1000000</v>
      </c>
      <c r="L27" s="1">
        <v>1</v>
      </c>
      <c r="M27" s="2">
        <f>L27/$C$5</f>
        <v>6.8657948571900938E-8</v>
      </c>
      <c r="N27" s="1">
        <f>K27*M27</f>
        <v>6.865794857190094E-2</v>
      </c>
      <c r="P27" s="1">
        <f>1/M27</f>
        <v>14564956</v>
      </c>
    </row>
    <row r="28" spans="2:16" x14ac:dyDescent="0.2">
      <c r="B28" s="8" t="s">
        <v>23</v>
      </c>
      <c r="K28" s="1">
        <v>400000</v>
      </c>
      <c r="L28" s="1">
        <v>1</v>
      </c>
      <c r="M28" s="2">
        <f t="shared" ref="M28:M34" si="0">L28/$C$5</f>
        <v>6.8657948571900938E-8</v>
      </c>
      <c r="N28" s="1">
        <f t="shared" ref="N28:N35" si="1">K28*M28</f>
        <v>2.7463179428760375E-2</v>
      </c>
      <c r="P28" s="1">
        <f t="shared" ref="P28:P35" si="2">1/M28</f>
        <v>14564956</v>
      </c>
    </row>
    <row r="29" spans="2:16" x14ac:dyDescent="0.2">
      <c r="K29" s="1">
        <v>300000</v>
      </c>
      <c r="L29" s="1">
        <v>1</v>
      </c>
      <c r="M29" s="2">
        <f t="shared" si="0"/>
        <v>6.8657948571900938E-8</v>
      </c>
      <c r="N29" s="1">
        <f t="shared" si="1"/>
        <v>2.0597384571570281E-2</v>
      </c>
      <c r="P29" s="1">
        <f t="shared" si="2"/>
        <v>14564956</v>
      </c>
    </row>
    <row r="30" spans="2:16" x14ac:dyDescent="0.2">
      <c r="K30" s="1">
        <v>200000</v>
      </c>
      <c r="L30" s="1">
        <v>1</v>
      </c>
      <c r="M30" s="2">
        <f t="shared" si="0"/>
        <v>6.8657948571900938E-8</v>
      </c>
      <c r="N30" s="1">
        <f t="shared" si="1"/>
        <v>1.3731589714380188E-2</v>
      </c>
      <c r="P30" s="1">
        <f t="shared" si="2"/>
        <v>14564956</v>
      </c>
    </row>
    <row r="31" spans="2:16" x14ac:dyDescent="0.2">
      <c r="K31" s="1">
        <v>100000</v>
      </c>
      <c r="L31" s="1">
        <v>1</v>
      </c>
      <c r="M31" s="2">
        <f t="shared" si="0"/>
        <v>6.8657948571900938E-8</v>
      </c>
      <c r="N31" s="1">
        <f t="shared" si="1"/>
        <v>6.8657948571900938E-3</v>
      </c>
      <c r="P31" s="1">
        <f t="shared" si="2"/>
        <v>14564956</v>
      </c>
    </row>
    <row r="32" spans="2:16" x14ac:dyDescent="0.2">
      <c r="K32" s="1">
        <v>20000</v>
      </c>
      <c r="L32" s="1">
        <v>20</v>
      </c>
      <c r="M32" s="2">
        <f t="shared" si="0"/>
        <v>1.3731589714380187E-6</v>
      </c>
      <c r="N32" s="1">
        <f t="shared" si="1"/>
        <v>2.7463179428760375E-2</v>
      </c>
      <c r="P32" s="1">
        <f t="shared" si="2"/>
        <v>728247.8</v>
      </c>
    </row>
    <row r="33" spans="10:16" x14ac:dyDescent="0.2">
      <c r="K33" s="1">
        <v>1000</v>
      </c>
      <c r="L33" s="1">
        <v>1000</v>
      </c>
      <c r="M33" s="2">
        <f t="shared" si="0"/>
        <v>6.8657948571900935E-5</v>
      </c>
      <c r="N33" s="1">
        <f t="shared" si="1"/>
        <v>6.865794857190094E-2</v>
      </c>
      <c r="P33" s="1">
        <f t="shared" si="2"/>
        <v>14564.956</v>
      </c>
    </row>
    <row r="34" spans="10:16" x14ac:dyDescent="0.2">
      <c r="K34" s="1">
        <v>100</v>
      </c>
      <c r="L34" s="1">
        <v>20000</v>
      </c>
      <c r="M34" s="2">
        <f t="shared" si="0"/>
        <v>1.3731589714380188E-3</v>
      </c>
      <c r="N34" s="1">
        <f t="shared" si="1"/>
        <v>0.13731589714380188</v>
      </c>
      <c r="P34" s="1">
        <f t="shared" si="2"/>
        <v>728.24779999999998</v>
      </c>
    </row>
    <row r="35" spans="10:16" x14ac:dyDescent="0.2">
      <c r="J35" s="1" t="s">
        <v>12</v>
      </c>
      <c r="K35" s="3">
        <f>-C11</f>
        <v>-1.0481830726770931</v>
      </c>
      <c r="M35" s="2">
        <f>1-SUM(M27:M34)</f>
        <v>0.99855646663127573</v>
      </c>
      <c r="N35" s="1">
        <f t="shared" si="1"/>
        <v>-1.0466699854351518</v>
      </c>
      <c r="P35" s="1">
        <f t="shared" si="2"/>
        <v>1.0014456201696778</v>
      </c>
    </row>
    <row r="36" spans="10:16" x14ac:dyDescent="0.2">
      <c r="J36" s="1" t="s">
        <v>14</v>
      </c>
      <c r="N36" s="1">
        <f>SUM(N27:N35)</f>
        <v>-0.67591706314688671</v>
      </c>
    </row>
  </sheetData>
  <sheetProtection algorithmName="SHA-512" hashValue="Ols/4DaGoq9Pg4srnH4Hl3iGWF55jxTVsRDcC1C8SwX6PjwnhnlSfJFPr24PC5I+0fE0OmPkBbrNWWG0SFwoAQ==" saltValue="ELZ73gW9aYfEKQX8veT2Rw==" spinCount="100000" sheet="1" objects="1" scenarios="1"/>
  <conditionalFormatting sqref="B15:D15">
    <cfRule type="expression" dxfId="2" priority="2">
      <formula>$C$14&lt;0</formula>
    </cfRule>
    <cfRule type="expression" dxfId="1" priority="3">
      <formula>$C$14&gt;0</formula>
    </cfRule>
  </conditionalFormatting>
  <conditionalFormatting sqref="B16:D16">
    <cfRule type="expression" dxfId="0" priority="1">
      <formula>$C$14&lt;0</formula>
    </cfRule>
  </conditionalFormatting>
  <dataValidations count="3">
    <dataValidation type="whole" allowBlank="1" showInputMessage="1" showErrorMessage="1" error="Minimální počet účtenek je 1, maximální 1 000 000 000." sqref="C5" xr:uid="{B80798F0-A1F9-4725-B669-A2243FA0A3CF}">
      <formula1>1</formula1>
      <formula2>1000000000</formula2>
    </dataValidation>
    <dataValidation type="decimal" operator="greaterThan" allowBlank="1" showInputMessage="1" showErrorMessage="1" error="Zadejte počet sekund větší než 0." sqref="C6" xr:uid="{644AD296-75EB-4124-B4C5-37D540C3EF9E}">
      <formula1>0</formula1>
    </dataValidation>
    <dataValidation type="decimal" allowBlank="1" showInputMessage="1" showErrorMessage="1" error="Zadejte číslo mezi 0 a 1 000 000 000, nebo jste Petr Kellner a hrajete Účtenkovku?" sqref="C7" xr:uid="{72F23F79-053F-4B10-AD26-2E4D729CCBFD}">
      <formula1>0</formula1>
      <formula2>1000000000</formula2>
    </dataValidation>
  </dataValidations>
  <hyperlinks>
    <hyperlink ref="B27" r:id="rId1" xr:uid="{20B567BF-F698-4862-934C-1624509AE722}"/>
    <hyperlink ref="B28" r:id="rId2" xr:uid="{490A6EFB-401C-4C00-8AC6-DD487DE032B2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(Ne)výhodnost zadávání účtenek</vt:lpstr>
    </vt:vector>
  </TitlesOfParts>
  <Company>www.hazardni-hry.eu</Company>
  <LinksUpToDate>false</LinksUpToDate>
  <SharedDoc>false</SharedDoc>
  <HyperlinkBase>www.hazardni-hry.eu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Vyplatí se vám zadávat účtenky do Účtenkovky</dc:title>
  <dc:subject>Vyplatí se vám zadávat účtenky do Účtenkovky</dc:subject>
  <dc:creator>Ing. Jindřich Pavelka</dc:creator>
  <cp:keywords>účtenkovka, výhry, pravděpodobnost, kalkulátor</cp:keywords>
  <dc:description>Kalkulátor (ne)výhodnosti zadávání účtenek do Účtenkovky</dc:description>
  <cp:lastModifiedBy>Jindra</cp:lastModifiedBy>
  <cp:revision>1</cp:revision>
  <dcterms:created xsi:type="dcterms:W3CDTF">2017-11-26T13:48:07Z</dcterms:created>
  <dcterms:modified xsi:type="dcterms:W3CDTF">2017-12-28T20:57:52Z</dcterms:modified>
  <cp:category>Loterie</cp:category>
  <cp:version>1</cp:version>
</cp:coreProperties>
</file>